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hu.sharepoint.com/sites/COACHERepository/Shared Documents/COACHE/PROGRAMS/JOBSAT/Survey Administration/Population Files/"/>
    </mc:Choice>
  </mc:AlternateContent>
  <xr:revisionPtr revIDLastSave="68" documentId="8_{4FC3C580-C05C-418A-9744-4A3C6A2D7E27}" xr6:coauthVersionLast="47" xr6:coauthVersionMax="47" xr10:uidLastSave="{B24E2CCE-5026-41D7-B1A6-504F132DD973}"/>
  <bookViews>
    <workbookView xWindow="28680" yWindow="-120" windowWidth="29040" windowHeight="15840" firstSheet="1" activeTab="1" xr2:uid="{00000000-000D-0000-FFFF-FFFF00000000}"/>
  </bookViews>
  <sheets>
    <sheet name="Profile" sheetId="1" state="hidden" r:id="rId1"/>
    <sheet name="Institutional Meta Data" sheetId="3" r:id="rId2"/>
    <sheet name="Pop_File" sheetId="2" r:id="rId3"/>
  </sheets>
  <definedNames>
    <definedName name="_xlnm._FilterDatabase" localSheetId="2" hidden="1">Pop_File!$A$1:$T$1</definedName>
    <definedName name="_xlnm.Print_Area" localSheetId="0">Profile!$A$1:$J$57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J2" i="1" l="1"/>
  <c r="D57" i="1" l="1"/>
  <c r="D54" i="1"/>
  <c r="D53" i="1"/>
  <c r="D52" i="1"/>
  <c r="D51" i="1"/>
  <c r="D47" i="1"/>
  <c r="D46" i="1"/>
  <c r="D45" i="1"/>
  <c r="D41" i="1"/>
  <c r="D40" i="1"/>
  <c r="D39" i="1"/>
  <c r="D38" i="1"/>
  <c r="D37" i="1"/>
  <c r="D36" i="1"/>
  <c r="D35" i="1"/>
  <c r="D34" i="1"/>
  <c r="D33" i="1"/>
  <c r="D29" i="1"/>
  <c r="D28" i="1"/>
  <c r="D27" i="1"/>
  <c r="D26" i="1"/>
  <c r="E22" i="1"/>
  <c r="N17" i="1" l="1"/>
  <c r="N57" i="1"/>
  <c r="F57" i="1" l="1"/>
  <c r="N47" i="1"/>
  <c r="N46" i="1"/>
  <c r="N45" i="1"/>
  <c r="E21" i="1"/>
  <c r="D42" i="1" s="1"/>
  <c r="F55" i="1"/>
  <c r="F54" i="1"/>
  <c r="F53" i="1"/>
  <c r="F52" i="1"/>
  <c r="N16" i="1"/>
  <c r="N15" i="1"/>
  <c r="N14" i="1"/>
  <c r="E41" i="1" l="1"/>
  <c r="E39" i="1"/>
  <c r="E29" i="1"/>
  <c r="E40" i="1"/>
  <c r="E28" i="1"/>
  <c r="D56" i="1"/>
  <c r="F46" i="1"/>
  <c r="E51" i="1"/>
  <c r="E35" i="1"/>
  <c r="E26" i="1"/>
  <c r="E52" i="1"/>
  <c r="E37" i="1"/>
  <c r="E33" i="1"/>
  <c r="E53" i="1"/>
  <c r="E55" i="1"/>
  <c r="E54" i="1"/>
  <c r="F47" i="1"/>
  <c r="E27" i="1"/>
  <c r="E34" i="1"/>
  <c r="E36" i="1"/>
  <c r="E38" i="1"/>
  <c r="E23" i="1"/>
  <c r="F23" i="1" s="1"/>
  <c r="D48" i="1"/>
  <c r="D30" i="1"/>
  <c r="E30" i="1" s="1"/>
  <c r="E42" i="1"/>
  <c r="E45" i="1"/>
  <c r="E46" i="1"/>
  <c r="E47" i="1"/>
  <c r="F49" i="1" l="1"/>
  <c r="E48" i="1"/>
  <c r="F48" i="1"/>
  <c r="E56" i="1"/>
  <c r="F56" i="1"/>
</calcChain>
</file>

<file path=xl/sharedStrings.xml><?xml version="1.0" encoding="utf-8"?>
<sst xmlns="http://schemas.openxmlformats.org/spreadsheetml/2006/main" count="91" uniqueCount="79">
  <si>
    <t xml:space="preserve"> </t>
  </si>
  <si>
    <t>Profile Page</t>
  </si>
  <si>
    <t>The Collaborative on Academic Careers in Higher Education</t>
  </si>
  <si>
    <t>Faculty Job Satisfaction Survey - Prelaunch Population File Review</t>
  </si>
  <si>
    <r>
      <t xml:space="preserve">Below is a brief summary your of the most critical values in the population file for the 2018-19 COACHE Faculty Job Satisfaction Survey. Begin by reviewing the </t>
    </r>
    <r>
      <rPr>
        <i/>
        <sz val="10"/>
        <rFont val="Garamond"/>
        <family val="1"/>
      </rPr>
      <t xml:space="preserve">Survey Populations and Data Option. </t>
    </r>
    <r>
      <rPr>
        <sz val="10"/>
        <rFont val="Garamond"/>
        <family val="1"/>
      </rPr>
      <t>This identifies which faculty your institution has contracted with COACHE to survey as well as the level of Data Disclosure in your contract. Next, check the overall number of faculty and verify that all faculty have valid email addresses. Finally, review the demographic variables listed throughout the survey. Do they seem consistent with your faculty population? Contact COACHE immediately with questions or concerns.</t>
    </r>
  </si>
  <si>
    <t>Survey Populations and Data Option</t>
  </si>
  <si>
    <t>Not tenured, not on tenure track</t>
  </si>
  <si>
    <t>Included</t>
  </si>
  <si>
    <t>Not tenured, on tenure track</t>
  </si>
  <si>
    <t>Not Included</t>
  </si>
  <si>
    <t>Tenured</t>
  </si>
  <si>
    <t>Clinical</t>
  </si>
  <si>
    <t>Overall Population and Valid Email Addresses</t>
  </si>
  <si>
    <t>Total faculty in population file</t>
  </si>
  <si>
    <t>Total valid emails in population file</t>
  </si>
  <si>
    <t>Missing Emails</t>
  </si>
  <si>
    <t>Gender</t>
  </si>
  <si>
    <t>Men</t>
  </si>
  <si>
    <t>Women</t>
  </si>
  <si>
    <t>Transgender</t>
  </si>
  <si>
    <t>Other</t>
  </si>
  <si>
    <t>Missing Data</t>
  </si>
  <si>
    <t>Race/Ethnicity</t>
  </si>
  <si>
    <t>American Indian/Native Alaskan</t>
  </si>
  <si>
    <t>Asian, Asian American, Pacific Islander</t>
  </si>
  <si>
    <t>White (non-Hispanic)</t>
  </si>
  <si>
    <t>Black or African American</t>
  </si>
  <si>
    <t>Hispanic or Latinx</t>
  </si>
  <si>
    <t>Multiracial</t>
  </si>
  <si>
    <t>Pacific Islander</t>
  </si>
  <si>
    <t>Middle Eastern or North African</t>
  </si>
  <si>
    <t>Missing</t>
  </si>
  <si>
    <t>Tenure Status</t>
  </si>
  <si>
    <t>Rank</t>
  </si>
  <si>
    <t>Instructor/Lecturer</t>
  </si>
  <si>
    <t>Assistant</t>
  </si>
  <si>
    <t>Associate</t>
  </si>
  <si>
    <t>Full</t>
  </si>
  <si>
    <t>Clinical medical faculty</t>
  </si>
  <si>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</si>
  <si>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</si>
  <si>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</si>
  <si>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</si>
  <si>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</si>
  <si>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</si>
  <si>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</si>
  <si>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</si>
  <si>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</si>
  <si>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</si>
  <si>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</si>
  <si>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</si>
  <si>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</si>
  <si>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</si>
  <si>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</si>
  <si>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</si>
  <si>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</si>
  <si>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</si>
  <si>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</si>
  <si>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localid</t>
  </si>
  <si>
    <t>lname</t>
  </si>
  <si>
    <t>fname</t>
  </si>
  <si>
    <t>email</t>
  </si>
  <si>
    <t>school</t>
  </si>
  <si>
    <t xml:space="preserve">dept </t>
  </si>
  <si>
    <t>race</t>
  </si>
  <si>
    <t>gender</t>
  </si>
  <si>
    <t>citizen</t>
  </si>
  <si>
    <t>rank</t>
  </si>
  <si>
    <t>tenure</t>
  </si>
  <si>
    <t>title_primary</t>
  </si>
  <si>
    <t>title_admin</t>
  </si>
  <si>
    <t>yearhire</t>
  </si>
  <si>
    <t>apptyear</t>
  </si>
  <si>
    <t>cip</t>
  </si>
  <si>
    <t>acarea</t>
  </si>
  <si>
    <t>clinical</t>
  </si>
  <si>
    <t>clinical_loc</t>
  </si>
  <si>
    <t>Total population</t>
  </si>
  <si>
    <t>The total number of faculty included in the population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</si>
</sst>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MS Sans Serif"/>
      <family val="2"/>
    </font>
    <font>
      <sz val="11"/>
      <color theme="1"/>
      <name val="Calibri"/>
      <family val="2"/>
      <scheme val="minor"/>
    </font>
    <font>
      <sz val="11"/>
      <color theme="1"/>
      <name val="Calibri"/>
      <family val="2"/>
      <scheme val="minor"/>
    </font>
    <font>
      <sz val="10"/>
      <name val="MS Sans Serif"/>
      <family val="2"/>
    </font>
    <font>
      <sz val="10"/>
      <name val="Arial"/>
      <family val="2"/>
    </font>
    <font>
      <sz val="8"/>
      <name val="Arial"/>
      <family val="2"/>
    </font>
    <font>
      <b/>
      <sz val="11"/>
      <name val="Adobe Garamond Pro"/>
      <family val="1"/>
    </font>
    <font>
      <b/>
      <sz val="11"/>
      <name val="Garamond"/>
      <family val="1"/>
    </font>
    <font>
      <b/>
      <sz val="11"/>
      <color indexed="16"/>
      <name val="Adobe Garamond Pro"/>
      <family val="1"/>
    </font>
    <font>
      <b/>
      <sz val="11"/>
      <color rgb="FF800000"/>
      <name val="Garamond"/>
      <family val="1"/>
    </font>
    <font>
      <sz val="11"/>
      <color rgb="FF800000"/>
      <name val="Garamond"/>
      <family val="1"/>
    </font>
    <font>
      <sz val="8"/>
      <name val="Garamond"/>
      <family val="1"/>
    </font>
    <font>
      <sz val="10"/>
      <name val="Garamond"/>
      <family val="1"/>
    </font>
    <font>
      <i/>
      <sz val="10"/>
      <name val="Garamond"/>
      <family val="1"/>
    </font>
    <font>
      <b/>
      <sz val="11"/>
      <color indexed="16"/>
      <name val="Garamond"/>
      <family val="1"/>
    </font>
    <font>
      <sz val="9"/>
      <name val="Garamond"/>
      <family val="1"/>
    </font>
    <font>
      <sz val="9"/>
      <color indexed="16"/>
      <name val="Garamond"/>
      <family val="1"/>
    </font>
    <font>
      <sz val="9"/>
      <color rgb="FF800000"/>
      <name val="Garamond"/>
      <family val="1"/>
    </font>
    <font>
      <sz val="9"/>
      <color theme="5" tint="-0.249977111117893"/>
      <name val="Garamond"/>
      <family val="1"/>
    </font>
    <font>
      <b/>
      <sz val="9"/>
      <color rgb="FF800000"/>
      <name val="Garamond"/>
      <family val="1"/>
    </font>
    <font>
      <b/>
      <sz val="9"/>
      <color indexed="16"/>
      <name val="Garamond"/>
      <family val="1"/>
    </font>
    <font>
      <b/>
      <sz val="9"/>
      <name val="Garamond"/>
      <family val="1"/>
    </font>
    <font>
      <b/>
      <sz val="9"/>
      <color theme="5" tint="-0.249977111117893"/>
      <name val="Garamond"/>
      <family val="1"/>
    </font>
    <font>
      <sz val="10"/>
      <name val="Arial"/>
      <family val="2"/>
    </font>
    <font>
      <sz val="10"/>
      <color indexed="8"/>
      <name val="Arial"/>
      <family val="2"/>
    </font>
    <font>
      <sz val="11"/>
      <color indexed="8"/>
      <name val="Calibri"/>
      <family val="2"/>
    </font>
    <font>
      <sz val="11"/>
      <color indexed="8"/>
      <name val="Calibri"/>
      <family val="2"/>
      <scheme val="minor"/>
    </font>
    <font>
      <sz val="8"/>
      <name val="Courier"/>
    </font>
    <font>
      <sz val="11"/>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0"/>
      </patternFill>
    </fill>
    <fill>
      <patternFill patternType="solid">
        <fgColor rgb="FFD8D8D8"/>
        <bgColor rgb="FFD8D8D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7">
    <xf numFmtId="0" fontId="0" fillId="0" borderId="0"/>
    <xf numFmtId="9" fontId="3" fillId="0" borderId="0" applyFont="0" applyFill="0" applyBorder="0" applyAlignment="0" applyProtection="0"/>
    <xf numFmtId="0" fontId="23" fillId="0" borderId="0"/>
    <xf numFmtId="0" fontId="24" fillId="0" borderId="0"/>
    <xf numFmtId="0" fontId="26" fillId="0" borderId="0"/>
    <xf numFmtId="0" fontId="2" fillId="0" borderId="0"/>
    <xf numFmtId="0" fontId="27" fillId="0" borderId="0"/>
  </cellStyleXfs>
  <cellXfs count="49">
    <xf numFmtId="0" fontId="0" fillId="0" borderId="0" xfId="0"/>
    <xf numFmtId="0" fontId="4" fillId="0" borderId="0" xfId="0" applyFont="1"/>
    <xf numFmtId="0" fontId="5" fillId="0" borderId="0" xfId="0" applyFont="1"/>
    <xf numFmtId="0" fontId="0" fillId="0" borderId="0" xfId="0" applyAlignment="1">
      <alignment horizontal="center"/>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9" fillId="0" borderId="0" xfId="0" applyFont="1" applyAlignment="1">
      <alignment horizontal="right"/>
    </xf>
    <xf numFmtId="2" fontId="10" fillId="0" borderId="0" xfId="0" applyNumberFormat="1"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2" fontId="10" fillId="0" borderId="0" xfId="0" applyNumberFormat="1" applyFont="1" applyAlignment="1">
      <alignment vertical="center"/>
    </xf>
    <xf numFmtId="0" fontId="0" fillId="3" borderId="0" xfId="0" applyFill="1"/>
    <xf numFmtId="0" fontId="15" fillId="0" borderId="0" xfId="0" applyFont="1" applyAlignment="1">
      <alignment horizontal="center"/>
    </xf>
    <xf numFmtId="0" fontId="15" fillId="0" borderId="0" xfId="0" applyFont="1"/>
    <xf numFmtId="2" fontId="16" fillId="0" borderId="0" xfId="0" applyNumberFormat="1" applyFont="1" applyAlignment="1">
      <alignment horizontal="left" vertical="center"/>
    </xf>
    <xf numFmtId="0" fontId="15" fillId="0" borderId="0" xfId="0" applyFont="1" applyAlignment="1">
      <alignment horizontal="center" vertical="center"/>
    </xf>
    <xf numFmtId="0" fontId="15" fillId="0" borderId="0" xfId="0" applyFont="1" applyAlignment="1">
      <alignment wrapText="1"/>
    </xf>
    <xf numFmtId="2" fontId="15" fillId="0" borderId="0" xfId="0" applyNumberFormat="1" applyFont="1" applyAlignment="1">
      <alignment horizontal="left" vertical="center"/>
    </xf>
    <xf numFmtId="0" fontId="18" fillId="0" borderId="0" xfId="0" applyFont="1"/>
    <xf numFmtId="0" fontId="19" fillId="0" borderId="0" xfId="0" applyFont="1" applyAlignment="1">
      <alignment horizontal="center"/>
    </xf>
    <xf numFmtId="0" fontId="19" fillId="0" borderId="0" xfId="0" applyFont="1"/>
    <xf numFmtId="2" fontId="20" fillId="0" borderId="0" xfId="0" applyNumberFormat="1" applyFont="1" applyAlignment="1">
      <alignment horizontal="left" vertical="center"/>
    </xf>
    <xf numFmtId="10" fontId="15" fillId="0" borderId="0" xfId="1" applyNumberFormat="1" applyFont="1" applyAlignment="1">
      <alignment horizontal="center"/>
    </xf>
    <xf numFmtId="10" fontId="19" fillId="0" borderId="0" xfId="1" applyNumberFormat="1" applyFont="1" applyAlignment="1">
      <alignment horizontal="center"/>
    </xf>
    <xf numFmtId="0" fontId="21" fillId="0" borderId="0" xfId="0" applyFont="1"/>
    <xf numFmtId="0" fontId="21" fillId="0" borderId="0" xfId="0" applyFont="1" applyAlignment="1">
      <alignment horizontal="center"/>
    </xf>
    <xf numFmtId="10" fontId="21" fillId="0" borderId="0" xfId="1" applyNumberFormat="1" applyFont="1" applyAlignment="1">
      <alignment horizontal="center"/>
    </xf>
    <xf numFmtId="0" fontId="17" fillId="0" borderId="0" xfId="0" applyFont="1"/>
    <xf numFmtId="0" fontId="12" fillId="0" borderId="0" xfId="0" applyFont="1" applyAlignment="1">
      <alignment vertical="top" wrapText="1"/>
    </xf>
    <xf numFmtId="2" fontId="9" fillId="2" borderId="0" xfId="0" applyNumberFormat="1" applyFont="1" applyFill="1" applyAlignment="1">
      <alignment vertical="center"/>
    </xf>
    <xf numFmtId="2" fontId="14" fillId="2" borderId="0" xfId="0" applyNumberFormat="1" applyFont="1" applyFill="1" applyAlignment="1">
      <alignment vertical="center"/>
    </xf>
    <xf numFmtId="2" fontId="0" fillId="0" borderId="0" xfId="0" applyNumberFormat="1"/>
    <xf numFmtId="0" fontId="0" fillId="0" borderId="1" xfId="0" applyBorder="1"/>
    <xf numFmtId="0" fontId="25" fillId="4" borderId="2" xfId="3" applyFont="1" applyFill="1" applyBorder="1" applyAlignment="1">
      <alignment horizontal="center"/>
    </xf>
    <xf numFmtId="0" fontId="28" fillId="5" borderId="0" xfId="4" applyFont="1" applyFill="1"/>
    <xf numFmtId="0" fontId="28" fillId="0" borderId="0" xfId="4" applyFont="1"/>
    <xf numFmtId="0" fontId="1" fillId="5" borderId="0" xfId="4" applyFont="1" applyFill="1"/>
    <xf numFmtId="0" fontId="12" fillId="0" borderId="0" xfId="0" applyFont="1" applyAlignment="1">
      <alignment vertical="top" wrapText="1"/>
    </xf>
    <xf numFmtId="0" fontId="15" fillId="0" borderId="0" xfId="0" applyFont="1"/>
    <xf numFmtId="2" fontId="9" fillId="2" borderId="0" xfId="0" applyNumberFormat="1" applyFont="1" applyFill="1" applyAlignment="1">
      <alignment horizontal="center" vertical="center"/>
    </xf>
    <xf numFmtId="2" fontId="14" fillId="2" borderId="0" xfId="0" applyNumberFormat="1" applyFont="1" applyFill="1" applyAlignment="1">
      <alignment horizontal="center" vertical="center"/>
    </xf>
    <xf numFmtId="2" fontId="15" fillId="0" borderId="0" xfId="0" applyNumberFormat="1" applyFont="1" applyAlignment="1">
      <alignment horizontal="left" vertical="center"/>
    </xf>
    <xf numFmtId="2" fontId="19" fillId="0" borderId="0" xfId="0" applyNumberFormat="1" applyFont="1" applyAlignment="1">
      <alignment horizontal="left" vertical="center"/>
    </xf>
    <xf numFmtId="0" fontId="17" fillId="0" borderId="0" xfId="0" applyFont="1"/>
    <xf numFmtId="0" fontId="19" fillId="0" borderId="0" xfId="0" applyFont="1" applyAlignment="1">
      <alignment horizontal="left" vertical="top"/>
    </xf>
    <xf numFmtId="0" fontId="22" fillId="0" borderId="0" xfId="0" applyFont="1" applyAlignment="1">
      <alignment horizontal="left" vertical="top"/>
    </xf>
    <xf numFmtId="0" fontId="28" fillId="0" borderId="0" xfId="4" applyFont="1" applyFill="1"/>
  </cellXfs>
  <cellStyles count="7">
    <cellStyle name="Normal" xfId="0" builtinId="0"/>
    <cellStyle name="Normal 2" xfId="2" xr:uid="{00000000-0005-0000-0000-000001000000}"/>
    <cellStyle name="Normal 3" xfId="4" xr:uid="{00000000-0005-0000-0000-000002000000}"/>
    <cellStyle name="Normal 4" xfId="5" xr:uid="{00000000-0005-0000-0000-000003000000}"/>
    <cellStyle name="Normal 5" xfId="6" xr:uid="{00000000-0005-0000-0000-000004000000}"/>
    <cellStyle name="Normal_Sheet1" xfId="3" xr:uid="{00000000-0005-0000-0000-000005000000}"/>
    <cellStyle name="Percent" xfId="1" builtinId="5"/>
  </cellStyles>
  <dxfs count="7">
    <dxf>
      <fill>
        <patternFill>
          <bgColor theme="6" tint="0.59996337778862885"/>
        </patternFill>
      </fill>
    </dxf>
    <dxf>
      <fill>
        <patternFill>
          <bgColor theme="5" tint="-0.24994659260841701"/>
        </patternFill>
      </fil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outline="0">
        <top style="thin">
          <color indexed="8"/>
        </top>
      </border>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2</xdr:row>
      <xdr:rowOff>42496</xdr:rowOff>
    </xdr:to>
    <xdr:pic>
      <xdr:nvPicPr>
        <xdr:cNvPr id="2" name="Picture 6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951"/>
        <a:stretch>
          <a:fillRect/>
        </a:stretch>
      </xdr:blipFill>
      <xdr:spPr bwMode="auto">
        <a:xfrm>
          <a:off x="0" y="0"/>
          <a:ext cx="2750527" cy="44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2" insertRow="1" totalsRowShown="0" headerRowDxfId="6" headerRowBorderDxfId="5" tableBorderDxfId="4" headerRowCellStyle="Normal_Sheet1">
  <autoFilter ref="A1:T2" xr:uid="{00000000-0009-0000-0100-000002000000}"/>
  <sortState xmlns:xlrd2="http://schemas.microsoft.com/office/spreadsheetml/2017/richdata2" ref="A2:T799">
    <sortCondition ref="M1:M799"/>
  </sortState>
  <tableColumns count="20">
    <tableColumn id="1" xr3:uid="{00000000-0010-0000-0000-000001000000}" name="institution" dataDxfId="3">
      <calculatedColumnFormula>VLOOKUP(#REF!,#REF!,1,FALSE)</calculatedColumnFormula>
    </tableColumn>
    <tableColumn id="2" xr3:uid="{00000000-0010-0000-0000-000002000000}" name="localid" dataDxfId="2" dataCellStyle="Normal_Sheet1">
      <calculatedColumnFormula>INDEX(#REF!,,MATCH(B$1,#REF!,0))</calculatedColumnFormula>
    </tableColumn>
    <tableColumn id="3" xr3:uid="{00000000-0010-0000-0000-000003000000}" name="lname"/>
    <tableColumn id="4" xr3:uid="{00000000-0010-0000-0000-000004000000}" name="fname"/>
    <tableColumn id="5" xr3:uid="{00000000-0010-0000-0000-000005000000}" name="email"/>
    <tableColumn id="6" xr3:uid="{00000000-0010-0000-0000-000006000000}" name="school"/>
    <tableColumn id="7" xr3:uid="{00000000-0010-0000-0000-000007000000}" name="dept "/>
    <tableColumn id="9" xr3:uid="{00000000-0010-0000-0000-000009000000}" name="race"/>
    <tableColumn id="10" xr3:uid="{00000000-0010-0000-0000-00000A000000}" name="gender"/>
    <tableColumn id="11" xr3:uid="{00000000-0010-0000-0000-00000B000000}" name="citizen"/>
    <tableColumn id="12" xr3:uid="{00000000-0010-0000-0000-00000C000000}" name="rank"/>
    <tableColumn id="13" xr3:uid="{00000000-0010-0000-0000-00000D000000}" name="tenure"/>
    <tableColumn id="14" xr3:uid="{00000000-0010-0000-0000-00000E000000}" name="title_primary"/>
    <tableColumn id="15" xr3:uid="{00000000-0010-0000-0000-00000F000000}" name="title_admin"/>
    <tableColumn id="16" xr3:uid="{00000000-0010-0000-0000-000010000000}" name="yearhire"/>
    <tableColumn id="17" xr3:uid="{00000000-0010-0000-0000-000011000000}" name="apptyear"/>
    <tableColumn id="18" xr3:uid="{00000000-0010-0000-0000-000012000000}" name="cip"/>
    <tableColumn id="19" xr3:uid="{00000000-0010-0000-0000-000013000000}" name="acarea"/>
    <tableColumn id="20" xr3:uid="{00000000-0010-0000-0000-000014000000}" name="clinical"/>
    <tableColumn id="21" xr3:uid="{00000000-0010-0000-0000-000015000000}" name="clinical_loc"/>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view="pageBreakPreview" topLeftCell="A19" zoomScaleNormal="100" zoomScaleSheetLayoutView="100" workbookViewId="0">
      <selection activeCell="D56" sqref="D56"/>
    </sheetView>
  </sheetViews>
  <sheetFormatPr defaultRowHeight="13"/>
  <cols>
    <col min="1" max="13" width="10.26953125" customWidth="1"/>
    <col min="14" max="19" width="9.1796875" customWidth="1"/>
  </cols>
  <sheetData>
    <row r="1" spans="1:14" ht="14.5">
      <c r="A1" s="1" t="s">
        <v>0</v>
      </c>
      <c r="B1" s="2"/>
      <c r="C1" s="2"/>
      <c r="D1" s="2"/>
      <c r="E1" s="2"/>
      <c r="F1" s="3"/>
      <c r="H1" s="4"/>
      <c r="J1" s="5" t="s">
        <v>1</v>
      </c>
    </row>
    <row r="2" spans="1:14" ht="14.5">
      <c r="B2" s="2"/>
      <c r="C2" s="2"/>
      <c r="D2" s="2"/>
      <c r="E2" s="2"/>
      <c r="F2" s="3"/>
      <c r="H2" s="6"/>
      <c r="J2" s="7">
        <f>Pop_File!B2</f>
        <v>0</v>
      </c>
    </row>
    <row r="3" spans="1:14" ht="5.25" customHeight="1">
      <c r="B3" s="2"/>
      <c r="C3" s="2"/>
      <c r="D3" s="2"/>
      <c r="E3" s="2"/>
      <c r="F3" s="3"/>
    </row>
    <row r="4" spans="1:14" ht="5.25" customHeight="1">
      <c r="B4" s="2"/>
      <c r="C4" s="2"/>
      <c r="D4" s="2"/>
      <c r="E4" s="2"/>
      <c r="F4" s="3"/>
    </row>
    <row r="5" spans="1:14" ht="14.5">
      <c r="A5" s="8" t="s">
        <v>2</v>
      </c>
      <c r="B5" s="9"/>
      <c r="C5" s="9"/>
      <c r="D5" s="9"/>
      <c r="E5" s="9"/>
      <c r="F5" s="10"/>
      <c r="G5" s="11"/>
      <c r="H5" s="11"/>
      <c r="I5" s="11"/>
      <c r="J5" s="11"/>
      <c r="K5" s="11"/>
      <c r="L5" s="11"/>
      <c r="M5" s="11"/>
    </row>
    <row r="6" spans="1:14" ht="14.5">
      <c r="A6" s="12" t="s">
        <v>3</v>
      </c>
      <c r="B6" s="9"/>
      <c r="C6" s="9"/>
      <c r="D6" s="9"/>
      <c r="E6" s="9"/>
      <c r="F6" s="10"/>
      <c r="G6" s="11"/>
      <c r="H6" s="11"/>
      <c r="I6" s="11"/>
      <c r="J6" s="11"/>
      <c r="K6" s="11"/>
      <c r="L6" s="11"/>
      <c r="M6" s="11"/>
    </row>
    <row r="7" spans="1:14">
      <c r="A7" s="11"/>
      <c r="B7" s="9"/>
      <c r="C7" s="9"/>
      <c r="D7" s="9"/>
      <c r="E7" s="9"/>
      <c r="F7" s="10"/>
      <c r="G7" s="11"/>
      <c r="H7" s="11"/>
      <c r="I7" s="11"/>
      <c r="J7" s="11"/>
      <c r="K7" s="11"/>
      <c r="L7" s="11"/>
      <c r="M7" s="11"/>
    </row>
    <row r="8" spans="1:14" ht="12.75" customHeight="1">
      <c r="A8" s="39" t="s">
        <v>4</v>
      </c>
      <c r="B8" s="39"/>
      <c r="C8" s="39"/>
      <c r="D8" s="39"/>
      <c r="E8" s="39"/>
      <c r="F8" s="39"/>
      <c r="G8" s="39"/>
      <c r="H8" s="39"/>
      <c r="I8" s="39"/>
      <c r="J8" s="39"/>
      <c r="K8" s="30"/>
      <c r="L8" s="30"/>
      <c r="M8" s="30"/>
    </row>
    <row r="9" spans="1:14">
      <c r="A9" s="39"/>
      <c r="B9" s="39"/>
      <c r="C9" s="39"/>
      <c r="D9" s="39"/>
      <c r="E9" s="39"/>
      <c r="F9" s="39"/>
      <c r="G9" s="39"/>
      <c r="H9" s="39"/>
      <c r="I9" s="39"/>
      <c r="J9" s="39"/>
      <c r="K9" s="30"/>
      <c r="L9" s="30"/>
      <c r="M9" s="30"/>
    </row>
    <row r="10" spans="1:14">
      <c r="A10" s="39"/>
      <c r="B10" s="39"/>
      <c r="C10" s="39"/>
      <c r="D10" s="39"/>
      <c r="E10" s="39"/>
      <c r="F10" s="39"/>
      <c r="G10" s="39"/>
      <c r="H10" s="39"/>
      <c r="I10" s="39"/>
      <c r="J10" s="39"/>
      <c r="K10" s="30"/>
      <c r="L10" s="30"/>
      <c r="M10" s="30"/>
    </row>
    <row r="11" spans="1:14">
      <c r="A11" s="39"/>
      <c r="B11" s="39"/>
      <c r="C11" s="39"/>
      <c r="D11" s="39"/>
      <c r="E11" s="39"/>
      <c r="F11" s="39"/>
      <c r="G11" s="39"/>
      <c r="H11" s="39"/>
      <c r="I11" s="39"/>
      <c r="J11" s="39"/>
      <c r="K11" s="30"/>
      <c r="L11" s="30"/>
      <c r="M11" s="30"/>
    </row>
    <row r="12" spans="1:14">
      <c r="A12" s="39"/>
      <c r="B12" s="39"/>
      <c r="C12" s="39"/>
      <c r="D12" s="39"/>
      <c r="E12" s="39"/>
      <c r="F12" s="39"/>
      <c r="G12" s="39"/>
      <c r="H12" s="39"/>
      <c r="I12" s="39"/>
      <c r="J12" s="39"/>
      <c r="K12" s="30"/>
      <c r="L12" s="30"/>
      <c r="M12" s="30"/>
    </row>
    <row r="13" spans="1:14" s="13" customFormat="1" ht="14.5">
      <c r="A13" s="42" t="s">
        <v>5</v>
      </c>
      <c r="B13" s="42"/>
      <c r="C13" s="42"/>
      <c r="D13" s="42"/>
      <c r="E13" s="42"/>
      <c r="F13" s="42"/>
      <c r="G13" s="42"/>
      <c r="H13" s="42"/>
      <c r="I13" s="42"/>
      <c r="J13" s="42"/>
      <c r="K13" s="32"/>
      <c r="L13" s="32"/>
      <c r="M13" s="32"/>
    </row>
    <row r="14" spans="1:14" ht="15.75" customHeight="1">
      <c r="A14" s="40" t="s">
        <v>6</v>
      </c>
      <c r="B14" s="40"/>
      <c r="C14" s="40"/>
      <c r="D14" s="40"/>
      <c r="E14" s="14" t="s">
        <v>7</v>
      </c>
      <c r="F14" s="15"/>
      <c r="G14" s="15"/>
      <c r="H14" s="15"/>
      <c r="I14" s="15"/>
      <c r="J14" s="15"/>
      <c r="K14" s="15" t="s">
        <v>7</v>
      </c>
      <c r="L14" s="15"/>
      <c r="M14" s="15"/>
      <c r="N14">
        <f>IF(E14="Included",1,0)</f>
        <v>1</v>
      </c>
    </row>
    <row r="15" spans="1:14" ht="15.75" customHeight="1">
      <c r="A15" s="40" t="s">
        <v>8</v>
      </c>
      <c r="B15" s="40"/>
      <c r="C15" s="40"/>
      <c r="D15" s="40"/>
      <c r="E15" s="14" t="s">
        <v>7</v>
      </c>
      <c r="F15" s="15"/>
      <c r="G15" s="15"/>
      <c r="H15" s="15"/>
      <c r="I15" s="15"/>
      <c r="J15" s="15"/>
      <c r="K15" s="15" t="s">
        <v>9</v>
      </c>
      <c r="L15" s="15"/>
      <c r="M15" s="15"/>
      <c r="N15">
        <f t="shared" ref="N15:N17" si="0">IF(E15="Included",1,0)</f>
        <v>1</v>
      </c>
    </row>
    <row r="16" spans="1:14" ht="15.75" customHeight="1">
      <c r="A16" s="40" t="s">
        <v>10</v>
      </c>
      <c r="B16" s="40"/>
      <c r="C16" s="40"/>
      <c r="D16" s="40"/>
      <c r="E16" s="14" t="s">
        <v>7</v>
      </c>
      <c r="F16" s="15"/>
      <c r="G16" s="15"/>
      <c r="H16" s="15"/>
      <c r="I16" s="15"/>
      <c r="J16" s="15"/>
      <c r="K16" s="15"/>
      <c r="L16" s="15"/>
      <c r="M16" s="15"/>
      <c r="N16">
        <f t="shared" si="0"/>
        <v>1</v>
      </c>
    </row>
    <row r="17" spans="1:14" ht="15.75" customHeight="1">
      <c r="A17" s="15" t="s">
        <v>11</v>
      </c>
      <c r="B17" s="15"/>
      <c r="C17" s="15"/>
      <c r="D17" s="15"/>
      <c r="E17" s="14" t="s">
        <v>9</v>
      </c>
      <c r="F17" s="15"/>
      <c r="G17" s="15"/>
      <c r="H17" s="15"/>
      <c r="I17" s="15"/>
      <c r="J17" s="15"/>
      <c r="K17" s="15"/>
      <c r="L17" s="15"/>
      <c r="M17" s="15"/>
      <c r="N17">
        <f t="shared" si="0"/>
        <v>0</v>
      </c>
    </row>
    <row r="18" spans="1:14" ht="15.75" customHeight="1">
      <c r="A18" s="15"/>
      <c r="B18" s="15"/>
      <c r="C18" s="15"/>
      <c r="D18" s="15"/>
      <c r="E18" s="14"/>
      <c r="F18" s="15"/>
      <c r="G18" s="15"/>
      <c r="H18" s="15"/>
      <c r="I18" s="15"/>
      <c r="J18" s="15"/>
      <c r="K18" s="15"/>
      <c r="L18" s="15"/>
      <c r="M18" s="15"/>
    </row>
    <row r="19" spans="1:14" ht="15.75" customHeight="1">
      <c r="A19" s="19"/>
      <c r="B19" s="19"/>
      <c r="C19" s="16"/>
      <c r="D19" s="15"/>
      <c r="E19" s="17"/>
      <c r="F19" s="20"/>
      <c r="G19" s="18"/>
      <c r="H19" s="18"/>
      <c r="I19" s="18"/>
      <c r="J19" s="18"/>
      <c r="K19" s="18"/>
      <c r="L19" s="18"/>
      <c r="M19" s="18"/>
    </row>
    <row r="20" spans="1:14" ht="15.75" customHeight="1">
      <c r="A20" s="41" t="s">
        <v>12</v>
      </c>
      <c r="B20" s="41"/>
      <c r="C20" s="41"/>
      <c r="D20" s="41"/>
      <c r="E20" s="41"/>
      <c r="F20" s="41"/>
      <c r="G20" s="41"/>
      <c r="H20" s="41"/>
      <c r="I20" s="41"/>
      <c r="J20" s="41"/>
      <c r="K20" s="31"/>
      <c r="L20" s="31"/>
      <c r="M20" s="31"/>
    </row>
    <row r="21" spans="1:14">
      <c r="A21" s="43" t="s">
        <v>13</v>
      </c>
      <c r="B21" s="43"/>
      <c r="C21" s="43"/>
      <c r="D21" s="43"/>
      <c r="E21" s="14">
        <f>SUM(COUNTA(Pop_File!A:A))-1</f>
        <v>0</v>
      </c>
      <c r="F21" s="15"/>
      <c r="G21" s="15"/>
      <c r="H21" s="15"/>
      <c r="I21" s="15"/>
      <c r="J21" s="15"/>
      <c r="K21" s="15"/>
      <c r="L21" s="15"/>
      <c r="M21" s="15"/>
    </row>
    <row r="22" spans="1:14">
      <c r="A22" s="43" t="s">
        <v>14</v>
      </c>
      <c r="B22" s="43"/>
      <c r="C22" s="43"/>
      <c r="D22" s="43"/>
      <c r="E22" s="14">
        <f>(COUNTA(Pop_File!K:K)-1)</f>
        <v>0</v>
      </c>
      <c r="F22" s="15"/>
      <c r="G22" s="15"/>
      <c r="H22" s="15"/>
      <c r="I22" s="15"/>
      <c r="J22" s="15"/>
      <c r="K22" s="15"/>
      <c r="L22" s="15"/>
      <c r="M22" s="15"/>
    </row>
    <row r="23" spans="1:14">
      <c r="A23" s="44" t="s">
        <v>15</v>
      </c>
      <c r="B23" s="44"/>
      <c r="C23" s="44"/>
      <c r="D23" s="44"/>
      <c r="E23" s="21">
        <f>E21-E22</f>
        <v>0</v>
      </c>
      <c r="F23" s="22" t="str">
        <f>IF(E23&gt;0,"Faculty without email addresses will not be invited to participate.","")</f>
        <v/>
      </c>
      <c r="G23" s="15"/>
      <c r="H23" s="15"/>
      <c r="I23" s="15"/>
      <c r="J23" s="15"/>
      <c r="K23" s="15"/>
      <c r="L23" s="15"/>
      <c r="M23" s="15"/>
    </row>
    <row r="24" spans="1:14">
      <c r="A24" s="23"/>
      <c r="B24" s="15"/>
      <c r="C24" s="15"/>
      <c r="D24" s="15"/>
      <c r="E24" s="14"/>
      <c r="F24" s="15"/>
      <c r="G24" s="15"/>
      <c r="H24" s="15"/>
      <c r="I24" s="15"/>
      <c r="J24" s="15"/>
      <c r="K24" s="15"/>
      <c r="L24" s="15"/>
      <c r="M24" s="15"/>
    </row>
    <row r="25" spans="1:14" s="13" customFormat="1" ht="14.5">
      <c r="A25" s="41" t="s">
        <v>16</v>
      </c>
      <c r="B25" s="41"/>
      <c r="C25" s="41"/>
      <c r="D25" s="41"/>
      <c r="E25" s="41"/>
      <c r="F25" s="41"/>
      <c r="G25" s="41"/>
      <c r="H25" s="41"/>
      <c r="I25" s="41"/>
      <c r="J25" s="41"/>
      <c r="K25" s="31"/>
      <c r="L25" s="31"/>
      <c r="M25" s="31"/>
    </row>
    <row r="26" spans="1:14">
      <c r="A26" s="15" t="s">
        <v>17</v>
      </c>
      <c r="B26" s="15"/>
      <c r="C26" s="15"/>
      <c r="D26" s="14">
        <f>COUNTIF(Pop_File!L:L,"=0")</f>
        <v>0</v>
      </c>
      <c r="E26" s="24" t="e">
        <f>D26/$E$21</f>
        <v>#DIV/0!</v>
      </c>
      <c r="F26" s="15"/>
      <c r="G26" s="15"/>
      <c r="H26" s="15"/>
      <c r="I26" s="15"/>
      <c r="J26" s="15"/>
      <c r="K26" s="15"/>
      <c r="L26" s="15"/>
      <c r="M26" s="15"/>
    </row>
    <row r="27" spans="1:14">
      <c r="A27" s="15" t="s">
        <v>18</v>
      </c>
      <c r="B27" s="15"/>
      <c r="C27" s="15"/>
      <c r="D27" s="14">
        <f>COUNTIF(Pop_File!L:L,"=1")</f>
        <v>0</v>
      </c>
      <c r="E27" s="24" t="e">
        <f>D27/$E$21</f>
        <v>#DIV/0!</v>
      </c>
      <c r="F27" s="15"/>
      <c r="G27" s="15"/>
      <c r="H27" s="15"/>
      <c r="I27" s="15"/>
      <c r="J27" s="15"/>
      <c r="K27" s="15"/>
      <c r="L27" s="15"/>
      <c r="M27" s="15"/>
    </row>
    <row r="28" spans="1:14">
      <c r="A28" s="15" t="s">
        <v>19</v>
      </c>
      <c r="B28" s="15"/>
      <c r="C28" s="15"/>
      <c r="D28" s="14">
        <f>COUNTIF(Pop_File!L:L,"=3")</f>
        <v>0</v>
      </c>
      <c r="E28" s="24" t="e">
        <f t="shared" ref="E28:E29" si="1">D28/$E$21</f>
        <v>#DIV/0!</v>
      </c>
      <c r="F28" s="15"/>
      <c r="G28" s="15"/>
      <c r="H28" s="15"/>
      <c r="I28" s="15"/>
      <c r="J28" s="15"/>
      <c r="K28" s="15"/>
      <c r="L28" s="15"/>
      <c r="M28" s="15"/>
    </row>
    <row r="29" spans="1:14">
      <c r="A29" s="15" t="s">
        <v>20</v>
      </c>
      <c r="B29" s="15"/>
      <c r="C29" s="15"/>
      <c r="D29" s="14">
        <f>COUNTIF(Pop_File!L:L,"=4")</f>
        <v>0</v>
      </c>
      <c r="E29" s="24" t="e">
        <f t="shared" si="1"/>
        <v>#DIV/0!</v>
      </c>
      <c r="F29" s="15"/>
      <c r="G29" s="15"/>
      <c r="H29" s="15"/>
      <c r="I29" s="15"/>
      <c r="J29" s="15"/>
      <c r="K29" s="15"/>
      <c r="L29" s="15"/>
      <c r="M29" s="15"/>
    </row>
    <row r="30" spans="1:14">
      <c r="A30" s="22" t="s">
        <v>21</v>
      </c>
      <c r="B30" s="22"/>
      <c r="C30" s="22"/>
      <c r="D30" s="21">
        <f>($E$21-(D26+D27))</f>
        <v>0</v>
      </c>
      <c r="E30" s="25" t="e">
        <f>D30/$E$21</f>
        <v>#DIV/0!</v>
      </c>
      <c r="F30" s="15"/>
      <c r="G30" s="15"/>
      <c r="H30" s="15"/>
      <c r="I30" s="15"/>
      <c r="J30" s="15"/>
      <c r="K30" s="15"/>
      <c r="L30" s="15"/>
      <c r="M30" s="15"/>
    </row>
    <row r="31" spans="1:14">
      <c r="A31" s="15"/>
      <c r="B31" s="15"/>
      <c r="C31" s="15"/>
      <c r="D31" s="15"/>
      <c r="E31" s="15"/>
      <c r="F31" s="15"/>
      <c r="G31" s="15"/>
      <c r="H31" s="15"/>
      <c r="I31" s="15"/>
      <c r="J31" s="15"/>
      <c r="K31" s="15"/>
      <c r="L31" s="15"/>
      <c r="M31" s="15"/>
    </row>
    <row r="32" spans="1:14" s="13" customFormat="1" ht="14.5">
      <c r="A32" s="41" t="s">
        <v>22</v>
      </c>
      <c r="B32" s="41"/>
      <c r="C32" s="41"/>
      <c r="D32" s="41"/>
      <c r="E32" s="41"/>
      <c r="F32" s="41"/>
      <c r="G32" s="41"/>
      <c r="H32" s="41"/>
      <c r="I32" s="41"/>
      <c r="J32" s="41"/>
      <c r="K32" s="31"/>
      <c r="L32" s="31"/>
      <c r="M32" s="31"/>
    </row>
    <row r="33" spans="1:14">
      <c r="A33" s="15" t="s">
        <v>23</v>
      </c>
      <c r="B33" s="14"/>
      <c r="C33" s="14"/>
      <c r="D33" s="14">
        <f>COUNTIF(Pop_File!M:M,"=0")</f>
        <v>0</v>
      </c>
      <c r="E33" s="24" t="e">
        <f t="shared" ref="E33:E42" si="2">D33/$E$21</f>
        <v>#DIV/0!</v>
      </c>
      <c r="F33" s="15"/>
      <c r="G33" s="15"/>
      <c r="H33" s="15"/>
      <c r="I33" s="15"/>
      <c r="J33" s="15"/>
      <c r="K33" s="15"/>
      <c r="L33" s="15"/>
      <c r="M33" s="15"/>
    </row>
    <row r="34" spans="1:14">
      <c r="A34" s="15" t="s">
        <v>24</v>
      </c>
      <c r="B34" s="15"/>
      <c r="C34" s="15"/>
      <c r="D34" s="14">
        <f>COUNTIF(Pop_File!M:M,"=1")</f>
        <v>0</v>
      </c>
      <c r="E34" s="24" t="e">
        <f t="shared" si="2"/>
        <v>#DIV/0!</v>
      </c>
      <c r="F34" s="15"/>
      <c r="G34" s="15"/>
      <c r="H34" s="15"/>
      <c r="I34" s="15"/>
      <c r="J34" s="15"/>
      <c r="K34" s="15"/>
      <c r="L34" s="15"/>
      <c r="M34" s="15"/>
    </row>
    <row r="35" spans="1:14">
      <c r="A35" s="15" t="s">
        <v>25</v>
      </c>
      <c r="B35" s="15"/>
      <c r="C35" s="15"/>
      <c r="D35" s="14">
        <f>COUNTIF(Pop_File!M:M,"=2")</f>
        <v>0</v>
      </c>
      <c r="E35" s="24" t="e">
        <f t="shared" si="2"/>
        <v>#DIV/0!</v>
      </c>
      <c r="F35" s="15"/>
      <c r="G35" s="15"/>
      <c r="H35" s="15"/>
      <c r="I35" s="15"/>
      <c r="J35" s="15"/>
      <c r="K35" s="15"/>
      <c r="L35" s="15"/>
      <c r="M35" s="15"/>
    </row>
    <row r="36" spans="1:14">
      <c r="A36" s="15" t="s">
        <v>26</v>
      </c>
      <c r="B36" s="15"/>
      <c r="C36" s="15"/>
      <c r="D36" s="14">
        <f>COUNTIF(Pop_File!M:M,"=3")</f>
        <v>0</v>
      </c>
      <c r="E36" s="24" t="e">
        <f t="shared" si="2"/>
        <v>#DIV/0!</v>
      </c>
      <c r="F36" s="15"/>
      <c r="G36" s="15"/>
      <c r="H36" s="15"/>
      <c r="I36" s="15"/>
      <c r="J36" s="15"/>
      <c r="K36" s="15"/>
      <c r="L36" s="15"/>
      <c r="M36" s="15"/>
    </row>
    <row r="37" spans="1:14">
      <c r="A37" s="15" t="s">
        <v>27</v>
      </c>
      <c r="B37" s="15"/>
      <c r="C37" s="15"/>
      <c r="D37" s="14">
        <f>COUNTIF(Pop_File!M:M,"=4")</f>
        <v>0</v>
      </c>
      <c r="E37" s="24" t="e">
        <f t="shared" si="2"/>
        <v>#DIV/0!</v>
      </c>
      <c r="F37" s="15"/>
      <c r="G37" s="15"/>
      <c r="H37" s="15"/>
      <c r="I37" s="15"/>
      <c r="J37" s="15"/>
      <c r="K37" s="15"/>
      <c r="L37" s="15"/>
      <c r="M37" s="15"/>
    </row>
    <row r="38" spans="1:14">
      <c r="A38" s="15" t="s">
        <v>20</v>
      </c>
      <c r="B38" s="15"/>
      <c r="C38" s="15"/>
      <c r="D38" s="14">
        <f>COUNTIF(Pop_File!M:M,"=5")</f>
        <v>0</v>
      </c>
      <c r="E38" s="24" t="e">
        <f t="shared" si="2"/>
        <v>#DIV/0!</v>
      </c>
      <c r="F38" s="15"/>
      <c r="G38" s="15"/>
      <c r="H38" s="15"/>
      <c r="I38" s="15"/>
      <c r="J38" s="15"/>
      <c r="K38" s="15"/>
      <c r="L38" s="15"/>
      <c r="M38" s="15"/>
    </row>
    <row r="39" spans="1:14">
      <c r="A39" s="15" t="s">
        <v>28</v>
      </c>
      <c r="B39" s="15"/>
      <c r="C39" s="15"/>
      <c r="D39" s="14">
        <f>COUNTIF(Pop_File!M:M,"=6")</f>
        <v>0</v>
      </c>
      <c r="E39" s="24" t="e">
        <f t="shared" si="2"/>
        <v>#DIV/0!</v>
      </c>
      <c r="F39" s="15"/>
      <c r="G39" s="15"/>
      <c r="H39" s="15"/>
      <c r="I39" s="15"/>
      <c r="J39" s="15"/>
      <c r="K39" s="15"/>
      <c r="L39" s="15"/>
      <c r="M39" s="15"/>
    </row>
    <row r="40" spans="1:14">
      <c r="A40" s="15" t="s">
        <v>29</v>
      </c>
      <c r="B40" s="15"/>
      <c r="C40" s="15"/>
      <c r="D40" s="14">
        <f>COUNTIF(Pop_File!M:M,"=7")</f>
        <v>0</v>
      </c>
      <c r="E40" s="24" t="e">
        <f t="shared" si="2"/>
        <v>#DIV/0!</v>
      </c>
      <c r="F40" s="15"/>
      <c r="G40" s="15"/>
      <c r="H40" s="15"/>
      <c r="I40" s="15"/>
      <c r="J40" s="15"/>
      <c r="K40" s="15"/>
      <c r="L40" s="15"/>
      <c r="M40" s="15"/>
    </row>
    <row r="41" spans="1:14">
      <c r="A41" s="15" t="s">
        <v>30</v>
      </c>
      <c r="B41" s="15"/>
      <c r="C41" s="15"/>
      <c r="D41" s="14">
        <f>COUNTIF(Pop_File!M:M,"=8")</f>
        <v>0</v>
      </c>
      <c r="E41" s="24" t="e">
        <f t="shared" si="2"/>
        <v>#DIV/0!</v>
      </c>
      <c r="F41" s="15"/>
      <c r="G41" s="15"/>
      <c r="H41" s="15"/>
      <c r="I41" s="15"/>
      <c r="J41" s="15"/>
      <c r="K41" s="15"/>
      <c r="L41" s="15"/>
      <c r="M41" s="15"/>
    </row>
    <row r="42" spans="1:14">
      <c r="A42" s="22" t="s">
        <v>31</v>
      </c>
      <c r="B42" s="22"/>
      <c r="C42" s="22"/>
      <c r="D42" s="21">
        <f>E21-(SUM(D33:D41))</f>
        <v>0</v>
      </c>
      <c r="E42" s="25" t="e">
        <f t="shared" si="2"/>
        <v>#DIV/0!</v>
      </c>
      <c r="F42" s="15"/>
      <c r="G42" s="15"/>
      <c r="H42" s="15"/>
      <c r="I42" s="15"/>
      <c r="J42" s="15"/>
      <c r="K42" s="15"/>
      <c r="L42" s="15"/>
      <c r="M42" s="15"/>
    </row>
    <row r="43" spans="1:14">
      <c r="A43" s="11"/>
      <c r="B43" s="11"/>
      <c r="C43" s="11"/>
      <c r="D43" s="11"/>
      <c r="E43" s="11"/>
      <c r="F43" s="11"/>
      <c r="G43" s="11"/>
      <c r="H43" s="11"/>
      <c r="I43" s="11"/>
      <c r="J43" s="11"/>
      <c r="K43" s="11"/>
      <c r="L43" s="11"/>
      <c r="M43" s="11"/>
    </row>
    <row r="44" spans="1:14" s="13" customFormat="1" ht="14.5">
      <c r="A44" s="41" t="s">
        <v>32</v>
      </c>
      <c r="B44" s="41"/>
      <c r="C44" s="41"/>
      <c r="D44" s="41"/>
      <c r="E44" s="41"/>
      <c r="F44" s="41"/>
      <c r="G44" s="41"/>
      <c r="H44" s="41"/>
      <c r="I44" s="41"/>
      <c r="J44" s="41"/>
      <c r="K44" s="31"/>
      <c r="L44" s="31"/>
      <c r="M44" s="31"/>
    </row>
    <row r="45" spans="1:14">
      <c r="A45" s="15" t="s">
        <v>6</v>
      </c>
      <c r="B45" s="15"/>
      <c r="C45" s="15"/>
      <c r="D45" s="14">
        <f>COUNTIF(Pop_File!P:P,"1")</f>
        <v>0</v>
      </c>
      <c r="E45" s="24" t="e">
        <f>D45/$E$21</f>
        <v>#DIV/0!</v>
      </c>
      <c r="F45" s="45"/>
      <c r="G45" s="45"/>
      <c r="H45" s="45"/>
      <c r="I45" s="45"/>
      <c r="J45" s="45"/>
      <c r="K45" s="45"/>
      <c r="L45" s="45"/>
      <c r="M45" s="45"/>
      <c r="N45">
        <f>IF(D45&gt;0,1,0)</f>
        <v>0</v>
      </c>
    </row>
    <row r="46" spans="1:14">
      <c r="A46" s="15" t="s">
        <v>8</v>
      </c>
      <c r="B46" s="15"/>
      <c r="C46" s="15"/>
      <c r="D46" s="14">
        <f>COUNTIF(Pop_File!P:P,"2")</f>
        <v>0</v>
      </c>
      <c r="E46" s="24" t="e">
        <f>D46/$E$21</f>
        <v>#DIV/0!</v>
      </c>
      <c r="F46" s="45" t="str">
        <f>IF(SUM(N46+N15)=1,"Your file includes faculty outside the anticipated survey population .","")</f>
        <v>Your file includes faculty outside the anticipated survey population .</v>
      </c>
      <c r="G46" s="45"/>
      <c r="H46" s="45"/>
      <c r="I46" s="45"/>
      <c r="J46" s="45"/>
      <c r="K46" s="45"/>
      <c r="L46" s="45"/>
      <c r="M46" s="45"/>
      <c r="N46">
        <f>IF(D46&gt;0,1,0)</f>
        <v>0</v>
      </c>
    </row>
    <row r="47" spans="1:14">
      <c r="A47" s="15" t="s">
        <v>10</v>
      </c>
      <c r="B47" s="15"/>
      <c r="C47" s="15"/>
      <c r="D47" s="14">
        <f>COUNTIF(Pop_File!P:P,"3")</f>
        <v>0</v>
      </c>
      <c r="E47" s="24" t="e">
        <f>D47/$E$21</f>
        <v>#DIV/0!</v>
      </c>
      <c r="F47" s="45" t="str">
        <f>IF(SUM(N47+N16)=1,"Your file includes faculty outside the anticipated survey population .","")</f>
        <v>Your file includes faculty outside the anticipated survey population .</v>
      </c>
      <c r="G47" s="45"/>
      <c r="H47" s="45"/>
      <c r="I47" s="45"/>
      <c r="J47" s="45"/>
      <c r="K47" s="45"/>
      <c r="L47" s="45"/>
      <c r="M47" s="45"/>
      <c r="N47">
        <f>IF(D47&gt;0,1,0)</f>
        <v>0</v>
      </c>
    </row>
    <row r="48" spans="1:14">
      <c r="A48" s="22" t="s">
        <v>31</v>
      </c>
      <c r="B48" s="22"/>
      <c r="C48" s="22"/>
      <c r="D48" s="21">
        <f>E21-(SUM(D45:D47))</f>
        <v>0</v>
      </c>
      <c r="E48" s="25" t="e">
        <f>D48/$E$21</f>
        <v>#DIV/0!</v>
      </c>
      <c r="F48" s="46" t="str">
        <f>IF(D48&gt;0,"Tenure status must be included for all faculty in the population file.","")</f>
        <v/>
      </c>
      <c r="G48" s="46"/>
      <c r="H48" s="46"/>
      <c r="I48" s="46"/>
      <c r="J48" s="46"/>
      <c r="K48" s="46"/>
      <c r="L48" s="46"/>
      <c r="M48" s="46"/>
    </row>
    <row r="49" spans="1:14">
      <c r="A49" s="26"/>
      <c r="B49" s="26"/>
      <c r="C49" s="26"/>
      <c r="D49" s="27"/>
      <c r="E49" s="28"/>
      <c r="F49" s="47" t="str">
        <f>IF(D48&gt;0,"Resend population file with tenure status variable corrected.","")</f>
        <v/>
      </c>
      <c r="G49" s="47"/>
      <c r="H49" s="47"/>
      <c r="I49" s="47"/>
      <c r="J49" s="47"/>
      <c r="K49" s="47"/>
      <c r="L49" s="47"/>
      <c r="M49" s="47"/>
    </row>
    <row r="50" spans="1:14" s="13" customFormat="1" ht="14.5">
      <c r="A50" s="41" t="s">
        <v>33</v>
      </c>
      <c r="B50" s="41"/>
      <c r="C50" s="41"/>
      <c r="D50" s="41"/>
      <c r="E50" s="41"/>
      <c r="F50" s="41"/>
      <c r="G50" s="41"/>
      <c r="H50" s="41"/>
      <c r="I50" s="41"/>
      <c r="J50" s="41"/>
      <c r="K50" s="31"/>
      <c r="L50" s="31"/>
      <c r="M50" s="31"/>
    </row>
    <row r="51" spans="1:14" s="13" customFormat="1">
      <c r="A51" s="15" t="s">
        <v>34</v>
      </c>
      <c r="B51" s="15"/>
      <c r="C51" s="15"/>
      <c r="D51" s="14">
        <f>COUNTIF(Pop_File!O:O,"=1")</f>
        <v>0</v>
      </c>
      <c r="E51" s="24" t="e">
        <f t="shared" ref="E51:E56" si="3">D51/$E$21</f>
        <v>#DIV/0!</v>
      </c>
      <c r="F51" s="15"/>
      <c r="G51" s="15"/>
      <c r="H51" s="15"/>
      <c r="I51" s="15"/>
      <c r="J51" s="15"/>
      <c r="K51" s="15"/>
      <c r="L51" s="15"/>
      <c r="M51" s="15"/>
    </row>
    <row r="52" spans="1:14">
      <c r="A52" s="15" t="s">
        <v>35</v>
      </c>
      <c r="B52" s="15"/>
      <c r="C52" s="15"/>
      <c r="D52" s="14">
        <f>COUNTIF(Pop_File!O:O,"=2")</f>
        <v>0</v>
      </c>
      <c r="E52" s="24" t="e">
        <f t="shared" si="3"/>
        <v>#DIV/0!</v>
      </c>
      <c r="F52" s="15" t="str">
        <f>IF(SUM(N52+N21)=1,"Your population and Enrollment Status do not match","")</f>
        <v/>
      </c>
      <c r="G52" s="15"/>
      <c r="H52" s="15"/>
      <c r="I52" s="15"/>
      <c r="J52" s="15"/>
      <c r="K52" s="15"/>
      <c r="L52" s="15"/>
      <c r="M52" s="15"/>
    </row>
    <row r="53" spans="1:14">
      <c r="A53" s="15" t="s">
        <v>36</v>
      </c>
      <c r="B53" s="15"/>
      <c r="C53" s="15"/>
      <c r="D53" s="14">
        <f>COUNTIF(Pop_File!O:O,"=3")</f>
        <v>0</v>
      </c>
      <c r="E53" s="24" t="e">
        <f t="shared" si="3"/>
        <v>#DIV/0!</v>
      </c>
      <c r="F53" s="15" t="str">
        <f>IF(SUM(N53+N22)=1,"Your population and Enrollment Status do not match","")</f>
        <v/>
      </c>
      <c r="G53" s="15"/>
      <c r="H53" s="15"/>
      <c r="I53" s="15"/>
      <c r="J53" s="15"/>
      <c r="K53" s="15"/>
      <c r="L53" s="15"/>
      <c r="M53" s="15"/>
    </row>
    <row r="54" spans="1:14">
      <c r="A54" s="15" t="s">
        <v>37</v>
      </c>
      <c r="B54" s="15"/>
      <c r="C54" s="15"/>
      <c r="D54" s="14">
        <f>COUNTIF(Pop_File!O:O,"=4")</f>
        <v>0</v>
      </c>
      <c r="E54" s="24" t="e">
        <f t="shared" si="3"/>
        <v>#DIV/0!</v>
      </c>
      <c r="F54" s="15" t="str">
        <f>IF(SUM(N54+N25)=1,"Your population and Enrollment Status do not match","")</f>
        <v/>
      </c>
      <c r="G54" s="15"/>
      <c r="H54" s="15"/>
      <c r="I54" s="15"/>
      <c r="J54" s="15"/>
      <c r="K54" s="15"/>
      <c r="L54" s="15"/>
      <c r="M54" s="15"/>
    </row>
    <row r="55" spans="1:14">
      <c r="A55" s="15" t="s">
        <v>20</v>
      </c>
      <c r="B55" s="15"/>
      <c r="C55" s="15"/>
      <c r="D55" s="14">
        <f>COUNTIF(Pop_File!O:O,"=9")</f>
        <v>0</v>
      </c>
      <c r="E55" s="24" t="e">
        <f t="shared" si="3"/>
        <v>#DIV/0!</v>
      </c>
      <c r="F55" s="15" t="str">
        <f>IF(SUM(N55+N26)=1,"Your population and Enrollment Status do not match","")</f>
        <v/>
      </c>
      <c r="G55" s="15"/>
      <c r="H55" s="15"/>
      <c r="I55" s="15"/>
      <c r="J55" s="15"/>
      <c r="K55" s="15"/>
      <c r="L55" s="15"/>
      <c r="M55" s="15"/>
    </row>
    <row r="56" spans="1:14">
      <c r="A56" s="22" t="s">
        <v>31</v>
      </c>
      <c r="B56" s="22"/>
      <c r="C56" s="22"/>
      <c r="D56" s="21">
        <f>E21-(SUM(D51:D55))</f>
        <v>0</v>
      </c>
      <c r="E56" s="25" t="e">
        <f t="shared" si="3"/>
        <v>#DIV/0!</v>
      </c>
      <c r="F56" s="46" t="str">
        <f>IF(D56&gt;0,"Rank must be included for all faculty in the population file.","")</f>
        <v/>
      </c>
      <c r="G56" s="46"/>
      <c r="H56" s="46"/>
      <c r="I56" s="46"/>
      <c r="J56" s="46"/>
      <c r="K56" s="46"/>
      <c r="L56" s="46"/>
      <c r="M56" s="46"/>
    </row>
    <row r="57" spans="1:14">
      <c r="A57" s="15" t="s">
        <v>38</v>
      </c>
      <c r="B57" s="15"/>
      <c r="C57" s="15"/>
      <c r="D57" s="14" t="e">
        <f>SUM(Pop_File!#REF!)</f>
        <v>#REF!</v>
      </c>
      <c r="E57" s="15"/>
      <c r="F57" s="45" t="e">
        <f>IF(SUM(N57+N17)=1,"Your file includes faculty outside the anticipated survey population.",IF(D57&gt;0,"Total cost for Clinical Module $"&amp;D57*15,""))</f>
        <v>#REF!</v>
      </c>
      <c r="G57" s="45"/>
      <c r="H57" s="45"/>
      <c r="I57" s="45"/>
      <c r="J57" s="45"/>
      <c r="K57" s="29"/>
      <c r="L57" s="29"/>
      <c r="M57" s="29"/>
      <c r="N57" t="e">
        <f>IF(D57&gt;0,1,0)</f>
        <v>#REF!</v>
      </c>
    </row>
  </sheetData>
  <mergeCells count="20">
    <mergeCell ref="F57:J57"/>
    <mergeCell ref="F56:M56"/>
    <mergeCell ref="F45:M45"/>
    <mergeCell ref="F46:M46"/>
    <mergeCell ref="F47:M47"/>
    <mergeCell ref="F48:M48"/>
    <mergeCell ref="F49:M49"/>
    <mergeCell ref="A50:J50"/>
    <mergeCell ref="A8:J12"/>
    <mergeCell ref="A14:D14"/>
    <mergeCell ref="A15:D15"/>
    <mergeCell ref="A16:D16"/>
    <mergeCell ref="A44:J44"/>
    <mergeCell ref="A13:J13"/>
    <mergeCell ref="A20:J20"/>
    <mergeCell ref="A25:J25"/>
    <mergeCell ref="A32:J32"/>
    <mergeCell ref="A21:D21"/>
    <mergeCell ref="A22:D22"/>
    <mergeCell ref="A23:D23"/>
  </mergeCells>
  <dataValidations count="1">
    <dataValidation type="list" allowBlank="1" showInputMessage="1" showErrorMessage="1" sqref="E14:E17" xr:uid="{00000000-0002-0000-0000-000000000000}">
      <formula1>$K$14:$K$15</formula1>
    </dataValidation>
  </dataValidations>
  <pageMargins left="0.25" right="0.25" top="0.75" bottom="0.5" header="0.3" footer="0.3"/>
  <pageSetup scale="94" orientation="portrait" r:id="rId1"/>
  <rowBreaks count="1" manualBreakCount="1">
    <brk id="5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75C4-6E59-43E1-8AB9-96D5F4CC7A92}">
  <dimension ref="A1:C11"/>
  <sheetViews>
    <sheetView tabSelected="1" workbookViewId="0">
      <selection activeCell="A19" sqref="A19"/>
    </sheetView>
  </sheetViews>
  <sheetFormatPr defaultRowHeight="13"/>
  <cols>
    <col min="1" max="1" width="21" bestFit="1" customWidth="1"/>
    <col min="2" max="2" width="84" bestFit="1" customWidth="1"/>
  </cols>
  <sheetData>
    <row r="1" spans="1:3" ht="14.5">
      <c r="A1" s="36" t="s">
        <v>39</v>
      </c>
      <c r="B1" s="36" t="s">
        <v>40</v>
      </c>
      <c r="C1" s="38" t="s">
        <v>41</v>
      </c>
    </row>
    <row r="2" spans="1:3" ht="14.5">
      <c r="A2" s="37" t="s">
        <v>42</v>
      </c>
      <c r="B2" s="37" t="s">
        <v>43</v>
      </c>
    </row>
    <row r="3" spans="1:3" ht="14.5">
      <c r="A3" s="37" t="s">
        <v>44</v>
      </c>
      <c r="B3" s="37" t="s">
        <v>45</v>
      </c>
    </row>
    <row r="4" spans="1:3" ht="14.5">
      <c r="A4" s="37" t="s">
        <v>46</v>
      </c>
      <c r="B4" s="37" t="s">
        <v>47</v>
      </c>
    </row>
    <row r="5" spans="1:3" ht="14.5">
      <c r="A5" s="37" t="s">
        <v>48</v>
      </c>
      <c r="B5" s="37" t="s">
        <v>49</v>
      </c>
    </row>
    <row r="6" spans="1:3" ht="14.5">
      <c r="A6" s="37" t="s">
        <v>50</v>
      </c>
      <c r="B6" s="37" t="s">
        <v>51</v>
      </c>
    </row>
    <row r="7" spans="1:3" ht="14.5">
      <c r="A7" s="37" t="s">
        <v>52</v>
      </c>
      <c r="B7" s="37" t="s">
        <v>53</v>
      </c>
    </row>
    <row r="8" spans="1:3" ht="14.5">
      <c r="A8" s="37" t="s">
        <v>54</v>
      </c>
      <c r="B8" s="37" t="s">
        <v>55</v>
      </c>
    </row>
    <row r="9" spans="1:3" ht="14.5">
      <c r="A9" s="37" t="s">
        <v>56</v>
      </c>
      <c r="B9" s="37" t="s">
        <v>57</v>
      </c>
    </row>
    <row r="10" spans="1:3" ht="14.5">
      <c r="A10" s="37" t="s">
        <v>77</v>
      </c>
      <c r="B10" s="37" t="s">
        <v>78</v>
      </c>
    </row>
    <row r="11" spans="1:3" ht="14.5">
      <c r="A11" s="48"/>
      <c r="B11" s="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
  <sheetViews>
    <sheetView topLeftCell="C1" zoomScale="85" zoomScaleNormal="85" workbookViewId="0">
      <selection activeCell="J20" sqref="J20"/>
    </sheetView>
  </sheetViews>
  <sheetFormatPr defaultRowHeight="13"/>
  <cols>
    <col min="1" max="1" width="22.81640625" customWidth="1"/>
    <col min="2" max="2" width="21.26953125" customWidth="1"/>
    <col min="3" max="3" width="14.54296875" bestFit="1" customWidth="1"/>
    <col min="4" max="4" width="14" customWidth="1"/>
    <col min="5" max="5" width="24.26953125" customWidth="1"/>
    <col min="6" max="6" width="27.26953125" customWidth="1"/>
    <col min="7" max="7" width="23.7265625" customWidth="1"/>
    <col min="8" max="8" width="14.1796875" customWidth="1"/>
    <col min="9" max="9" width="13.54296875" style="33" customWidth="1"/>
    <col min="10" max="10" width="11.81640625" bestFit="1" customWidth="1"/>
    <col min="11" max="11" width="10.26953125" bestFit="1" customWidth="1"/>
    <col min="12" max="12" width="11.81640625" bestFit="1" customWidth="1"/>
    <col min="13" max="13" width="17.453125" bestFit="1" customWidth="1"/>
    <col min="14" max="14" width="16.1796875" bestFit="1" customWidth="1"/>
    <col min="15" max="15" width="13.453125" bestFit="1" customWidth="1"/>
    <col min="16" max="16" width="13.81640625" bestFit="1" customWidth="1"/>
    <col min="17" max="17" width="8.81640625" bestFit="1" customWidth="1"/>
    <col min="18" max="18" width="13.453125" customWidth="1"/>
    <col min="19" max="19" width="13.1796875" customWidth="1"/>
    <col min="20" max="20" width="17.1796875" customWidth="1"/>
  </cols>
  <sheetData>
    <row r="1" spans="1:20" ht="14.5">
      <c r="A1" s="35" t="s">
        <v>42</v>
      </c>
      <c r="B1" s="35" t="s">
        <v>58</v>
      </c>
      <c r="C1" s="35" t="s">
        <v>59</v>
      </c>
      <c r="D1" s="35" t="s">
        <v>60</v>
      </c>
      <c r="E1" s="35" t="s">
        <v>61</v>
      </c>
      <c r="F1" s="35" t="s">
        <v>62</v>
      </c>
      <c r="G1" s="35" t="s">
        <v>63</v>
      </c>
      <c r="H1" s="35" t="s">
        <v>64</v>
      </c>
      <c r="I1" s="35" t="s">
        <v>65</v>
      </c>
      <c r="J1" s="35" t="s">
        <v>66</v>
      </c>
      <c r="K1" s="35" t="s">
        <v>67</v>
      </c>
      <c r="L1" s="35" t="s">
        <v>68</v>
      </c>
      <c r="M1" s="35" t="s">
        <v>69</v>
      </c>
      <c r="N1" s="35" t="s">
        <v>70</v>
      </c>
      <c r="O1" s="35" t="s">
        <v>71</v>
      </c>
      <c r="P1" s="35" t="s">
        <v>72</v>
      </c>
      <c r="Q1" s="35" t="s">
        <v>73</v>
      </c>
      <c r="R1" s="35" t="s">
        <v>74</v>
      </c>
      <c r="S1" s="35" t="s">
        <v>75</v>
      </c>
      <c r="T1" s="35" t="s">
        <v>76</v>
      </c>
    </row>
    <row r="2" spans="1:20">
      <c r="A2" s="34"/>
      <c r="B2" s="34"/>
      <c r="C2" s="34"/>
      <c r="D2" s="34"/>
      <c r="E2" s="34"/>
      <c r="F2" s="34"/>
      <c r="G2" s="34"/>
      <c r="H2" s="34"/>
      <c r="I2" s="34"/>
      <c r="J2" s="34"/>
      <c r="K2" s="34"/>
      <c r="L2" s="34"/>
      <c r="M2" s="34"/>
      <c r="N2" s="34"/>
      <c r="O2" s="34"/>
      <c r="P2" s="34"/>
      <c r="Q2" s="34"/>
      <c r="R2" s="34"/>
      <c r="S2" s="34"/>
      <c r="T2" s="34"/>
    </row>
  </sheetData>
  <dataConsolidate/>
  <conditionalFormatting sqref="B1:C1">
    <cfRule type="endsWith" dxfId="1" priority="1" operator="endsWith" text=" ">
      <formula>RIGHT(B1,LEN(" "))=" "</formula>
    </cfRule>
  </conditionalFormatting>
  <conditionalFormatting sqref="B2:T2 B3:B1048576">
    <cfRule type="endsWith" dxfId="0" priority="18" operator="endsWith" text="@utk.edu">
      <formula>RIGHT(B2,LEN("@utk.edu"))="@utk.edu"</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8" ma:contentTypeDescription="Create a new document." ma:contentTypeScope="" ma:versionID="8509a8b471fb4a744c9f158490306445">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7ecbf1c8802ea9ea7f1cbfb736112be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B7C10-06F2-43A3-BF9A-0D0D0A6EDB4B}">
  <ds:schemaRefs>
    <ds:schemaRef ds:uri="http://schemas.microsoft.com/office/2006/metadata/properties"/>
    <ds:schemaRef ds:uri="http://schemas.microsoft.com/office/infopath/2007/PartnerControls"/>
    <ds:schemaRef ds:uri="851523d4-2d47-4848-9d33-fbb30c2efed8"/>
    <ds:schemaRef ds:uri="76c95f47-bfab-4893-96b2-24baecddf92e"/>
  </ds:schemaRefs>
</ds:datastoreItem>
</file>

<file path=customXml/itemProps2.xml><?xml version="1.0" encoding="utf-8"?>
<ds:datastoreItem xmlns:ds="http://schemas.openxmlformats.org/officeDocument/2006/customXml" ds:itemID="{67D67E73-C794-464C-AA56-65A6858E8FE5}">
  <ds:schemaRefs>
    <ds:schemaRef ds:uri="http://schemas.microsoft.com/sharepoint/v3/contenttype/forms"/>
  </ds:schemaRefs>
</ds:datastoreItem>
</file>

<file path=customXml/itemProps3.xml><?xml version="1.0" encoding="utf-8"?>
<ds:datastoreItem xmlns:ds="http://schemas.openxmlformats.org/officeDocument/2006/customXml" ds:itemID="{731A8FA4-5D0D-47D7-8821-CC92BE904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95f47-bfab-4893-96b2-24baecddf92e"/>
    <ds:schemaRef ds:uri="851523d4-2d47-4848-9d33-fbb30c2ef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Profile</vt:lpstr>
      <vt:lpstr>Institutional Meta Data</vt:lpstr>
      <vt:lpstr>Pop_File</vt:lpstr>
      <vt:lpstr>Profile!Print_Area</vt:lpstr>
    </vt:vector>
  </TitlesOfParts>
  <Manager/>
  <Company>HGSE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swmaint</dc:creator>
  <cp:keywords/>
  <dc:description/>
  <cp:lastModifiedBy>Kim, Jeannie</cp:lastModifiedBy>
  <cp:revision/>
  <dcterms:created xsi:type="dcterms:W3CDTF">2011-10-11T21:08:57Z</dcterms:created>
  <dcterms:modified xsi:type="dcterms:W3CDTF">2024-01-30T19:48:19Z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